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Español\06-Junio\"/>
    </mc:Choice>
  </mc:AlternateContent>
  <xr:revisionPtr revIDLastSave="0" documentId="13_ncr:1_{64117504-01C8-40C5-83D9-0505A51558D3}" xr6:coauthVersionLast="47" xr6:coauthVersionMax="47" xr10:uidLastSave="{00000000-0000-0000-0000-000000000000}"/>
  <bookViews>
    <workbookView xWindow="-28920" yWindow="-120" windowWidth="29040" windowHeight="15840" xr2:uid="{3A77FE5F-416C-4C88-B382-3BE3945A5D6D}"/>
  </bookViews>
  <sheets>
    <sheet name="En RD$" sheetId="1" r:id="rId1"/>
    <sheet name="En US$" sheetId="2" r:id="rId2"/>
  </sheets>
  <definedNames>
    <definedName name="_xlnm._FilterDatabase" localSheetId="0" hidden="1">'En RD$'!$A$3:$BM$298</definedName>
    <definedName name="_xlnm._FilterDatabase" localSheetId="1" hidden="1">'En US$'!$A$1:$S$334</definedName>
    <definedName name="_xlnm.Print_Area" localSheetId="0">'En RD$'!$B$4:$P$15</definedName>
    <definedName name="_xlnm.Print_Area" localSheetId="1">'En US$'!$B$6:$P$57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52" i="2" l="1"/>
  <c r="C51" i="2"/>
  <c r="C50" i="2"/>
  <c r="J46" i="2"/>
  <c r="I46" i="2"/>
  <c r="H46" i="2"/>
  <c r="G46" i="2"/>
  <c r="P48" i="2"/>
  <c r="O46" i="2"/>
  <c r="N46" i="2"/>
  <c r="M46" i="2"/>
  <c r="L46" i="2"/>
  <c r="K46" i="2"/>
  <c r="F46" i="2"/>
  <c r="E46" i="2"/>
  <c r="D46" i="2"/>
  <c r="C46" i="2"/>
  <c r="P44" i="2"/>
  <c r="P43" i="2"/>
  <c r="P42" i="2"/>
  <c r="P41" i="2"/>
  <c r="P40" i="2"/>
  <c r="P39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P36" i="2"/>
  <c r="P33" i="2"/>
  <c r="P32" i="2"/>
  <c r="P31" i="2"/>
  <c r="M28" i="2"/>
  <c r="L28" i="2"/>
  <c r="K28" i="2"/>
  <c r="J28" i="2"/>
  <c r="I28" i="2"/>
  <c r="P30" i="2"/>
  <c r="P29" i="2"/>
  <c r="P28" i="2" s="1"/>
  <c r="O28" i="2"/>
  <c r="N28" i="2"/>
  <c r="H28" i="2"/>
  <c r="G28" i="2"/>
  <c r="F28" i="2"/>
  <c r="E28" i="2"/>
  <c r="P26" i="2"/>
  <c r="P25" i="2"/>
  <c r="P24" i="2"/>
  <c r="P23" i="2"/>
  <c r="P22" i="2"/>
  <c r="D19" i="2"/>
  <c r="O19" i="2"/>
  <c r="O17" i="2" s="1"/>
  <c r="N19" i="2"/>
  <c r="N17" i="2" s="1"/>
  <c r="M19" i="2"/>
  <c r="M17" i="2" s="1"/>
  <c r="L19" i="2"/>
  <c r="L17" i="2" s="1"/>
  <c r="K19" i="2"/>
  <c r="K17" i="2" s="1"/>
  <c r="J19" i="2"/>
  <c r="J17" i="2" s="1"/>
  <c r="I19" i="2"/>
  <c r="I17" i="2" s="1"/>
  <c r="H19" i="2"/>
  <c r="H17" i="2" s="1"/>
  <c r="G19" i="2"/>
  <c r="G17" i="2" s="1"/>
  <c r="F19" i="2"/>
  <c r="F17" i="2" s="1"/>
  <c r="E19" i="2"/>
  <c r="E17" i="2" s="1"/>
  <c r="P18" i="2"/>
  <c r="P51" i="1"/>
  <c r="C51" i="1"/>
  <c r="C50" i="1"/>
  <c r="P49" i="1"/>
  <c r="O46" i="1"/>
  <c r="N46" i="1"/>
  <c r="M46" i="1"/>
  <c r="P48" i="1"/>
  <c r="L46" i="1"/>
  <c r="K46" i="1"/>
  <c r="J46" i="1"/>
  <c r="I46" i="1"/>
  <c r="H46" i="1"/>
  <c r="G46" i="1"/>
  <c r="F46" i="1"/>
  <c r="E46" i="1"/>
  <c r="P47" i="1"/>
  <c r="C46" i="1"/>
  <c r="I37" i="1"/>
  <c r="P44" i="1"/>
  <c r="P43" i="1"/>
  <c r="P42" i="1"/>
  <c r="N37" i="1"/>
  <c r="P41" i="1"/>
  <c r="P40" i="1"/>
  <c r="K37" i="1"/>
  <c r="H37" i="1"/>
  <c r="G37" i="1"/>
  <c r="F37" i="1"/>
  <c r="P39" i="1"/>
  <c r="L37" i="1"/>
  <c r="E37" i="1"/>
  <c r="D37" i="1"/>
  <c r="O37" i="1"/>
  <c r="M37" i="1"/>
  <c r="J37" i="1"/>
  <c r="C37" i="1"/>
  <c r="P36" i="1"/>
  <c r="P33" i="1"/>
  <c r="P32" i="1"/>
  <c r="O28" i="1"/>
  <c r="N28" i="1"/>
  <c r="N17" i="1" s="1"/>
  <c r="P30" i="1"/>
  <c r="M28" i="1"/>
  <c r="L28" i="1"/>
  <c r="K28" i="1"/>
  <c r="J28" i="1"/>
  <c r="I28" i="1"/>
  <c r="H28" i="1"/>
  <c r="G28" i="1"/>
  <c r="F28" i="1"/>
  <c r="E28" i="1"/>
  <c r="P29" i="1"/>
  <c r="P27" i="1"/>
  <c r="P26" i="1"/>
  <c r="P25" i="1"/>
  <c r="J19" i="1"/>
  <c r="J17" i="1" s="1"/>
  <c r="P24" i="1"/>
  <c r="O19" i="1"/>
  <c r="O17" i="1" s="1"/>
  <c r="P23" i="1"/>
  <c r="P22" i="1"/>
  <c r="P21" i="1"/>
  <c r="L19" i="1"/>
  <c r="L17" i="1" s="1"/>
  <c r="I19" i="1"/>
  <c r="I17" i="1" s="1"/>
  <c r="H19" i="1"/>
  <c r="H17" i="1" s="1"/>
  <c r="G19" i="1"/>
  <c r="G17" i="1" s="1"/>
  <c r="M19" i="1"/>
  <c r="M17" i="1" s="1"/>
  <c r="F19" i="1"/>
  <c r="E19" i="1"/>
  <c r="D19" i="1"/>
  <c r="N19" i="1"/>
  <c r="K19" i="1"/>
  <c r="K17" i="1" s="1"/>
  <c r="P18" i="1"/>
  <c r="P28" i="1" l="1"/>
  <c r="K35" i="1"/>
  <c r="K16" i="1" s="1"/>
  <c r="K35" i="2"/>
  <c r="K16" i="2" s="1"/>
  <c r="G16" i="1"/>
  <c r="O16" i="2"/>
  <c r="O35" i="2"/>
  <c r="I35" i="1"/>
  <c r="I16" i="1" s="1"/>
  <c r="O35" i="1"/>
  <c r="O16" i="1" s="1"/>
  <c r="J35" i="1"/>
  <c r="P46" i="1"/>
  <c r="L35" i="1"/>
  <c r="L16" i="1" s="1"/>
  <c r="N16" i="1"/>
  <c r="E35" i="2"/>
  <c r="E16" i="2" s="1"/>
  <c r="J16" i="1"/>
  <c r="G35" i="1"/>
  <c r="E17" i="1"/>
  <c r="J16" i="2"/>
  <c r="F17" i="1"/>
  <c r="N35" i="1"/>
  <c r="J35" i="2"/>
  <c r="D46" i="1"/>
  <c r="D35" i="1" s="1"/>
  <c r="P20" i="1"/>
  <c r="P19" i="1" s="1"/>
  <c r="F35" i="2"/>
  <c r="F16" i="2" s="1"/>
  <c r="P38" i="2"/>
  <c r="P37" i="2" s="1"/>
  <c r="D28" i="1"/>
  <c r="D17" i="1" s="1"/>
  <c r="D16" i="1" s="1"/>
  <c r="P38" i="1"/>
  <c r="P37" i="1" s="1"/>
  <c r="G35" i="2"/>
  <c r="G16" i="2" s="1"/>
  <c r="P21" i="2"/>
  <c r="H35" i="2"/>
  <c r="H16" i="2" s="1"/>
  <c r="L35" i="2"/>
  <c r="L16" i="2" s="1"/>
  <c r="P20" i="2"/>
  <c r="E35" i="1"/>
  <c r="P47" i="2"/>
  <c r="P46" i="2" s="1"/>
  <c r="F35" i="1"/>
  <c r="D28" i="2"/>
  <c r="D17" i="2" s="1"/>
  <c r="H35" i="1"/>
  <c r="H16" i="1" s="1"/>
  <c r="I35" i="2"/>
  <c r="I16" i="2" s="1"/>
  <c r="M35" i="1"/>
  <c r="M16" i="1" s="1"/>
  <c r="M35" i="2"/>
  <c r="M16" i="2" s="1"/>
  <c r="N35" i="2"/>
  <c r="N16" i="2" s="1"/>
  <c r="P50" i="2" l="1"/>
  <c r="F16" i="1"/>
  <c r="E16" i="1"/>
  <c r="P50" i="1"/>
  <c r="P17" i="1"/>
  <c r="P19" i="2"/>
  <c r="P17" i="2" s="1"/>
  <c r="D35" i="2"/>
  <c r="D16" i="2" s="1"/>
  <c r="P35" i="1"/>
  <c r="P51" i="2"/>
  <c r="P35" i="2" s="1"/>
  <c r="P16" i="2" l="1"/>
  <c r="P16" i="1"/>
</calcChain>
</file>

<file path=xl/sharedStrings.xml><?xml version="1.0" encoding="utf-8"?>
<sst xmlns="http://schemas.openxmlformats.org/spreadsheetml/2006/main" count="100" uniqueCount="44">
  <si>
    <t>DIRECCIÓN GENERAL DE CRÉDITO PÚBLICO</t>
  </si>
  <si>
    <t>REPÚBLICA DOMINICANA</t>
  </si>
  <si>
    <t>Desembolsos Fuentes Externas 2026</t>
  </si>
  <si>
    <t>Cifras Preliminares en DOP</t>
  </si>
  <si>
    <t>Tipo de deuda / acreedor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</si>
  <si>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</si>
  <si>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</si>
  <si>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</si>
  <si>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</si>
  <si>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</si>
  <si>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</si>
  <si>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</si>
  <si>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</si>
  <si>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</si>
  <si>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</si>
  <si>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</si>
  <si>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</si>
  <si>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</si>
  <si>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Proyectos de Inversión</t>
  </si>
  <si>
    <t xml:space="preserve">    de los cuales: intereses y comisiones capitalizados</t>
  </si>
  <si>
    <t>Organismos Multilaterales</t>
  </si>
  <si>
    <t>BCIE</t>
  </si>
  <si>
    <t>BID</t>
  </si>
  <si>
    <t>BIRF</t>
  </si>
  <si>
    <t>BEI</t>
  </si>
  <si>
    <t>CAF</t>
  </si>
  <si>
    <t>FMI</t>
  </si>
  <si>
    <t>Otros</t>
  </si>
  <si>
    <t>Organismos Bilaterales</t>
  </si>
  <si>
    <t>Después de la fecha de corte</t>
  </si>
  <si>
    <t>Otros bilaterales</t>
  </si>
  <si>
    <t>Banca Comercial</t>
  </si>
  <si>
    <t>Bonos Globales</t>
  </si>
  <si>
    <t>Apoyo Presupuestario</t>
  </si>
  <si>
    <t xml:space="preserve">       de los cuales: intereses y comisiones capitalizados</t>
  </si>
  <si>
    <t>Notas</t>
  </si>
  <si>
    <t>1) No se incluyen registros de desembolsos en negativo, producto de devoluciones regularmente por conclusión de proyectos.</t>
  </si>
  <si>
    <t>2) No se incluyen las primas ni intereses corridos  de las colocaciones de títulos del Ministerio de Hacienda.</t>
  </si>
  <si>
    <t>Cifras Preliminares en USD</t>
  </si>
  <si>
    <t xml:space="preserve">Julio </t>
  </si>
  <si>
    <t xml:space="preserve">Noviembre </t>
  </si>
  <si>
    <t>bg</t>
  </si>
  <si>
    <t>2) No se incluyen las primas ni intereses corridos de las colocaciones de títulos del Ministerio de Hacienda.</t>
  </si>
  <si>
    <t>MINISTERIO DE HACIENDA Y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</si>
</sst>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i/>
      <sz val="10"/>
      <color theme="0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1"/>
      <color theme="0"/>
      <name val="Arial"/>
      <family val="2"/>
    </font>
    <font>
      <i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1"/>
      <color theme="8" tint="-0.499984740745262"/>
      <name val="Arial"/>
      <family val="2"/>
    </font>
    <font>
      <sz val="11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65" fontId="1" fillId="2" borderId="4" xfId="3" applyNumberFormat="1" applyFont="1" applyFill="1" applyBorder="1"/>
    <xf numFmtId="165" fontId="5" fillId="2" borderId="4" xfId="3" applyNumberFormat="1" applyFont="1" applyFill="1" applyBorder="1"/>
    <xf numFmtId="165" fontId="1" fillId="2" borderId="0" xfId="3" applyNumberFormat="1" applyFont="1" applyFill="1" applyBorder="1"/>
    <xf numFmtId="165" fontId="5" fillId="2" borderId="0" xfId="3" applyNumberFormat="1" applyFont="1" applyFill="1" applyBorder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 applyProtection="1">
      <alignment horizontal="center"/>
      <protection locked="0"/>
    </xf>
    <xf numFmtId="0" fontId="7" fillId="2" borderId="0" xfId="1" applyFont="1" applyFill="1" applyAlignment="1" applyProtection="1">
      <alignment horizontal="center"/>
      <protection locked="0"/>
    </xf>
    <xf numFmtId="0" fontId="1" fillId="2" borderId="0" xfId="1" applyFill="1" applyAlignment="1">
      <alignment horizontal="center"/>
    </xf>
    <xf numFmtId="0" fontId="1" fillId="2" borderId="0" xfId="1" applyFill="1" applyAlignment="1" applyProtection="1">
      <alignment horizontal="center"/>
      <protection locked="0"/>
    </xf>
    <xf numFmtId="0" fontId="6" fillId="2" borderId="0" xfId="1" applyFont="1" applyFill="1" applyAlignment="1" applyProtection="1">
      <alignment horizontal="center" vertical="center"/>
      <protection locked="0"/>
    </xf>
    <xf numFmtId="0" fontId="10" fillId="3" borderId="1" xfId="2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4" borderId="2" xfId="1" applyFont="1" applyFill="1" applyBorder="1"/>
    <xf numFmtId="165" fontId="8" fillId="4" borderId="2" xfId="1" applyNumberFormat="1" applyFont="1" applyFill="1" applyBorder="1"/>
    <xf numFmtId="0" fontId="8" fillId="4" borderId="2" xfId="1" applyFont="1" applyFill="1" applyBorder="1" applyAlignment="1">
      <alignment horizontal="left"/>
    </xf>
    <xf numFmtId="165" fontId="8" fillId="4" borderId="2" xfId="3" applyNumberFormat="1" applyFont="1" applyFill="1" applyBorder="1"/>
    <xf numFmtId="0" fontId="11" fillId="4" borderId="3" xfId="1" applyFont="1" applyFill="1" applyBorder="1" applyAlignment="1">
      <alignment horizontal="left"/>
    </xf>
    <xf numFmtId="165" fontId="11" fillId="4" borderId="3" xfId="3" applyNumberFormat="1" applyFont="1" applyFill="1" applyBorder="1"/>
    <xf numFmtId="0" fontId="7" fillId="0" borderId="0" xfId="2" applyFont="1" applyAlignment="1">
      <alignment horizontal="left" indent="1"/>
    </xf>
    <xf numFmtId="165" fontId="8" fillId="2" borderId="0" xfId="3" applyNumberFormat="1" applyFont="1" applyFill="1" applyBorder="1"/>
    <xf numFmtId="0" fontId="11" fillId="2" borderId="0" xfId="1" applyFont="1" applyFill="1" applyAlignment="1">
      <alignment horizontal="left" indent="3"/>
    </xf>
    <xf numFmtId="165" fontId="7" fillId="2" borderId="0" xfId="3" applyNumberFormat="1" applyFont="1" applyFill="1" applyBorder="1"/>
    <xf numFmtId="165" fontId="7" fillId="2" borderId="0" xfId="3" applyNumberFormat="1" applyFont="1" applyFill="1"/>
    <xf numFmtId="165" fontId="7" fillId="0" borderId="0" xfId="3" applyNumberFormat="1" applyFont="1" applyProtection="1"/>
    <xf numFmtId="0" fontId="6" fillId="0" borderId="0" xfId="1" applyFont="1" applyAlignment="1">
      <alignment horizontal="center"/>
    </xf>
    <xf numFmtId="0" fontId="11" fillId="0" borderId="0" xfId="1" applyFont="1" applyAlignment="1">
      <alignment horizontal="left" indent="3"/>
    </xf>
    <xf numFmtId="165" fontId="8" fillId="0" borderId="0" xfId="3" applyNumberFormat="1" applyFont="1" applyFill="1" applyBorder="1"/>
    <xf numFmtId="165" fontId="7" fillId="0" borderId="0" xfId="3" applyNumberFormat="1" applyFont="1" applyFill="1" applyBorder="1"/>
    <xf numFmtId="0" fontId="7" fillId="0" borderId="0" xfId="1" applyFont="1"/>
    <xf numFmtId="0" fontId="7" fillId="2" borderId="0" xfId="1" applyFont="1" applyFill="1" applyAlignment="1">
      <alignment horizontal="left" indent="3"/>
    </xf>
    <xf numFmtId="0" fontId="8" fillId="5" borderId="0" xfId="1" applyFont="1" applyFill="1" applyAlignment="1">
      <alignment horizontal="left"/>
    </xf>
    <xf numFmtId="165" fontId="8" fillId="5" borderId="0" xfId="3" applyNumberFormat="1" applyFont="1" applyFill="1" applyBorder="1"/>
    <xf numFmtId="0" fontId="11" fillId="5" borderId="3" xfId="1" applyFont="1" applyFill="1" applyBorder="1" applyAlignment="1">
      <alignment horizontal="left"/>
    </xf>
    <xf numFmtId="165" fontId="11" fillId="5" borderId="3" xfId="3" applyNumberFormat="1" applyFont="1" applyFill="1" applyBorder="1"/>
    <xf numFmtId="0" fontId="1" fillId="2" borderId="4" xfId="1" applyFill="1" applyBorder="1"/>
    <xf numFmtId="165" fontId="1" fillId="2" borderId="4" xfId="1" applyNumberFormat="1" applyFill="1" applyBorder="1"/>
    <xf numFmtId="0" fontId="1" fillId="2" borderId="0" xfId="1" applyFill="1"/>
    <xf numFmtId="165" fontId="1" fillId="2" borderId="0" xfId="1" applyNumberFormat="1" applyFill="1"/>
    <xf numFmtId="0" fontId="12" fillId="2" borderId="0" xfId="1" applyFont="1" applyFill="1"/>
    <xf numFmtId="0" fontId="1" fillId="2" borderId="0" xfId="4" applyFont="1" applyFill="1" applyAlignment="1">
      <alignment vertical="center"/>
    </xf>
    <xf numFmtId="165" fontId="7" fillId="2" borderId="0" xfId="1" applyNumberFormat="1" applyFont="1" applyFill="1"/>
    <xf numFmtId="0" fontId="7" fillId="2" borderId="0" xfId="1" applyFont="1" applyFill="1" applyAlignment="1">
      <alignment horizontal="center"/>
    </xf>
    <xf numFmtId="4" fontId="7" fillId="2" borderId="0" xfId="1" applyNumberFormat="1" applyFont="1" applyFill="1"/>
    <xf numFmtId="0" fontId="9" fillId="2" borderId="0" xfId="1" applyFont="1" applyFill="1" applyAlignment="1" applyProtection="1">
      <alignment horizontal="center"/>
      <protection locked="0"/>
    </xf>
    <xf numFmtId="0" fontId="13" fillId="2" borderId="0" xfId="1" applyFont="1" applyFill="1" applyAlignment="1">
      <alignment horizontal="center"/>
    </xf>
    <xf numFmtId="0" fontId="13" fillId="2" borderId="0" xfId="1" applyFont="1" applyFill="1" applyAlignment="1" applyProtection="1">
      <alignment horizontal="center"/>
      <protection locked="0"/>
    </xf>
    <xf numFmtId="165" fontId="6" fillId="2" borderId="0" xfId="1" applyNumberFormat="1" applyFont="1" applyFill="1" applyAlignment="1" applyProtection="1">
      <alignment horizontal="center"/>
      <protection locked="0"/>
    </xf>
    <xf numFmtId="0" fontId="10" fillId="3" borderId="5" xfId="2" applyFont="1" applyFill="1" applyBorder="1" applyAlignment="1">
      <alignment vertical="center" wrapText="1"/>
    </xf>
    <xf numFmtId="0" fontId="7" fillId="0" borderId="0" xfId="1" applyFont="1" applyAlignment="1">
      <alignment wrapText="1"/>
    </xf>
    <xf numFmtId="164" fontId="14" fillId="2" borderId="0" xfId="1" applyNumberFormat="1" applyFont="1" applyFill="1"/>
    <xf numFmtId="165" fontId="14" fillId="2" borderId="0" xfId="1" applyNumberFormat="1" applyFont="1" applyFill="1"/>
    <xf numFmtId="0" fontId="14" fillId="2" borderId="0" xfId="1" applyFont="1" applyFill="1"/>
    <xf numFmtId="0" fontId="15" fillId="2" borderId="0" xfId="1" applyFont="1" applyFill="1"/>
    <xf numFmtId="165" fontId="13" fillId="2" borderId="0" xfId="1" applyNumberFormat="1" applyFont="1" applyFill="1"/>
    <xf numFmtId="0" fontId="15" fillId="0" borderId="0" xfId="1" applyFont="1"/>
    <xf numFmtId="0" fontId="1" fillId="2" borderId="4" xfId="2" applyFill="1" applyBorder="1" applyAlignment="1">
      <alignment horizontal="left" indent="4"/>
    </xf>
    <xf numFmtId="0" fontId="1" fillId="2" borderId="0" xfId="2" applyFill="1" applyAlignment="1">
      <alignment horizontal="left" indent="4"/>
    </xf>
    <xf numFmtId="0" fontId="1" fillId="2" borderId="0" xfId="1" applyFill="1" applyAlignment="1">
      <alignment horizontal="left" vertical="center" wrapText="1"/>
    </xf>
    <xf numFmtId="0" fontId="8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</cellXfs>
  <cellStyles count="5">
    <cellStyle name="Comma 4" xfId="3" xr:uid="{8F5BDBF0-4FF6-4E31-B83B-C047D5D70312}"/>
    <cellStyle name="Normal" xfId="0" builtinId="0"/>
    <cellStyle name="Normal 2 2" xfId="1" xr:uid="{501EA569-CF73-4213-AD1F-690480C47435}"/>
    <cellStyle name="Normal 2 2 5" xfId="4" xr:uid="{F9B7CE1C-6EBE-41ED-AFD5-A6DB208AB514}"/>
    <cellStyle name="Normal 4" xfId="2" xr:uid="{2D904323-FD00-44CA-9B0A-4673B7CEA7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1025573</xdr:colOff>
      <xdr:row>2</xdr:row>
      <xdr:rowOff>47124</xdr:rowOff>
    </xdr:from>
    <xdr:to>
      <xdr:col>10</xdr:col>
      <xdr:colOff>296873</xdr:colOff>
      <xdr:row>7</xdr:row>
      <xdr:rowOff>17757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92BEDE2-FBB4-468D-8960-FD31C5EA7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9136" y="404312"/>
          <a:ext cx="842925" cy="863601"/>
        </a:xfrm>
        <a:prstGeom prst="rect">
          <a:avLst/>
        </a:prstGeom>
      </xdr:spPr>
    </xdr:pic>
    <xdr:clientData/>
  </xdr:twoCellAnchor>
  <xdr:twoCellAnchor editAs="oneCell">
    <xdr:from>
      <xdr:col>4</xdr:col>
      <xdr:colOff>547687</xdr:colOff>
      <xdr:row>1</xdr:row>
      <xdr:rowOff>0</xdr:rowOff>
    </xdr:from>
    <xdr:to>
      <xdr:col>5</xdr:col>
      <xdr:colOff>605854</xdr:colOff>
      <xdr:row>7</xdr:row>
      <xdr:rowOff>109426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4FF4FA-88BD-429C-B8AE-E6208EF7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7343" y="178594"/>
          <a:ext cx="1367855" cy="1180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348344</xdr:colOff>
      <xdr:row>1</xdr:row>
      <xdr:rowOff>107043</xdr:rowOff>
    </xdr:from>
    <xdr:to>
      <xdr:col>9</xdr:col>
      <xdr:colOff>324366</xdr:colOff>
      <xdr:row>6</xdr:row>
      <xdr:rowOff>57152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689295B-94B8-4C2C-BA7F-0B009B14A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35308" y="288472"/>
          <a:ext cx="837808" cy="857251"/>
        </a:xfrm>
        <a:prstGeom prst="rect">
          <a:avLst/>
        </a:prstGeom>
      </xdr:spPr>
    </xdr:pic>
    <xdr:clientData/>
  </xdr:twoCellAnchor>
  <xdr:twoCellAnchor editAs="oneCell">
    <xdr:from>
      <xdr:col>4</xdr:col>
      <xdr:colOff>102055</xdr:colOff>
      <xdr:row>0</xdr:row>
      <xdr:rowOff>124734</xdr:rowOff>
    </xdr:from>
    <xdr:to>
      <xdr:col>5</xdr:col>
      <xdr:colOff>392678</xdr:colOff>
      <xdr:row>7</xdr:row>
      <xdr:rowOff>35722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D4F6B7-A99A-45C3-BF6B-1B0823FFF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6430" y="124734"/>
          <a:ext cx="1367855" cy="1180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D700-D1FF-46AF-AE7A-A1570B77A23A}">
  <sheetPr>
    <pageSetUpPr fitToPage="1"/>
  </sheetPr>
  <dimension ref="A4:Q59"/>
  <sheetViews>
    <sheetView showGridLines="0" tabSelected="1" topLeftCell="B1" zoomScale="80" zoomScaleNormal="80" workbookViewId="0">
      <selection activeCell="B1" sqref="B1"/>
    </sheetView>
  </sheetViews>
  <sheetFormatPr defaultColWidth="9.140625" defaultRowHeight="14.25" x14ac:dyDescent="0.2"/>
  <cols>
    <col min="1" max="1" width="10.140625" style="8" hidden="1" customWidth="1"/>
    <col min="2" max="2" width="4" style="30" customWidth="1"/>
    <col min="3" max="3" width="53.85546875" style="34" customWidth="1"/>
    <col min="4" max="4" width="15.140625" style="8" bestFit="1" customWidth="1"/>
    <col min="5" max="5" width="19.5703125" style="8" bestFit="1" customWidth="1"/>
    <col min="6" max="6" width="17" style="8" bestFit="1" customWidth="1"/>
    <col min="7" max="7" width="15.140625" style="8" bestFit="1" customWidth="1"/>
    <col min="8" max="9" width="17" style="8" bestFit="1" customWidth="1"/>
    <col min="10" max="10" width="6.5703125" style="8" bestFit="1" customWidth="1"/>
    <col min="11" max="15" width="13" style="8" customWidth="1"/>
    <col min="16" max="16" width="19.5703125" style="8" bestFit="1" customWidth="1"/>
    <col min="17" max="17" width="19.5703125" style="34" bestFit="1" customWidth="1"/>
    <col min="18" max="19" width="13.42578125" style="34" bestFit="1" customWidth="1"/>
    <col min="20" max="21" width="9.140625" style="34"/>
    <col min="22" max="22" width="10.85546875" style="34" bestFit="1" customWidth="1"/>
    <col min="23" max="16384" width="9.140625" style="34"/>
  </cols>
  <sheetData>
    <row r="4" spans="2:17" s="8" customFormat="1" x14ac:dyDescent="0.2">
      <c r="B4" s="7"/>
    </row>
    <row r="5" spans="2:17" s="8" customFormat="1" x14ac:dyDescent="0.2">
      <c r="B5" s="7"/>
    </row>
    <row r="6" spans="2:17" s="8" customFormat="1" x14ac:dyDescent="0.2">
      <c r="B6" s="7"/>
    </row>
    <row r="7" spans="2:17" s="8" customFormat="1" x14ac:dyDescent="0.2">
      <c r="B7" s="7"/>
    </row>
    <row r="8" spans="2:17" s="10" customFormat="1" ht="15" x14ac:dyDescent="0.25">
      <c r="B8" s="9"/>
      <c r="C8" s="64" t="s">
        <v>0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2:17" s="10" customFormat="1" ht="15" x14ac:dyDescent="0.25">
      <c r="B9" s="9"/>
      <c r="C9" s="64" t="s">
        <v>43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2:17" s="10" customFormat="1" ht="15" x14ac:dyDescent="0.25">
      <c r="B10" s="9"/>
      <c r="C10" s="64" t="s">
        <v>1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</row>
    <row r="11" spans="2:17" s="10" customFormat="1" ht="5.25" customHeight="1" x14ac:dyDescent="0.2">
      <c r="B11" s="1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2:17" s="10" customFormat="1" ht="15" x14ac:dyDescent="0.25">
      <c r="B12" s="9"/>
      <c r="C12" s="64" t="s">
        <v>2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2:17" s="10" customFormat="1" x14ac:dyDescent="0.2">
      <c r="B13" s="1"/>
      <c r="C13" s="65" t="s">
        <v>3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</row>
    <row r="14" spans="2:17" s="10" customFormat="1" ht="4.5" customHeight="1" x14ac:dyDescent="0.2">
      <c r="B14" s="7"/>
      <c r="D14" s="9">
        <v>2</v>
      </c>
      <c r="E14" s="9">
        <v>3</v>
      </c>
      <c r="F14" s="9">
        <v>4</v>
      </c>
      <c r="G14" s="9">
        <v>6</v>
      </c>
      <c r="H14" s="9">
        <v>7</v>
      </c>
      <c r="I14" s="9">
        <v>8</v>
      </c>
      <c r="J14" s="9">
        <v>10</v>
      </c>
      <c r="K14" s="9">
        <v>11</v>
      </c>
      <c r="L14" s="9">
        <v>12</v>
      </c>
      <c r="M14" s="9">
        <v>14</v>
      </c>
      <c r="N14" s="9">
        <v>15</v>
      </c>
      <c r="O14" s="9">
        <v>16</v>
      </c>
    </row>
    <row r="15" spans="2:17" s="17" customFormat="1" ht="15" x14ac:dyDescent="0.25">
      <c r="B15" s="13"/>
      <c r="C15" s="14" t="s">
        <v>4</v>
      </c>
      <c r="D15" s="15" t="s">
        <v>5</v>
      </c>
      <c r="E15" s="15" t="s">
        <v>6</v>
      </c>
      <c r="F15" s="15" t="s">
        <v>7</v>
      </c>
      <c r="G15" s="15" t="s">
        <v>8</v>
      </c>
      <c r="H15" s="15" t="s">
        <v>9</v>
      </c>
      <c r="I15" s="15" t="s">
        <v>10</v>
      </c>
      <c r="J15" s="15" t="s">
        <v>11</v>
      </c>
      <c r="K15" s="15" t="s">
        <v>12</v>
      </c>
      <c r="L15" s="15" t="s">
        <v>13</v>
      </c>
      <c r="M15" s="15" t="s">
        <v>14</v>
      </c>
      <c r="N15" s="15" t="s">
        <v>15</v>
      </c>
      <c r="O15" s="15" t="s">
        <v>16</v>
      </c>
      <c r="P15" s="16" t="s">
        <v>17</v>
      </c>
    </row>
    <row r="16" spans="2:17" s="8" customFormat="1" ht="15" x14ac:dyDescent="0.25">
      <c r="B16" s="7"/>
      <c r="C16" s="18" t="s">
        <v>17</v>
      </c>
      <c r="D16" s="19">
        <f t="shared" ref="D16:O16" si="0">+D17+D35</f>
        <v>917268861.80200005</v>
      </c>
      <c r="E16" s="19">
        <f t="shared" si="0"/>
        <v>168801163500</v>
      </c>
      <c r="F16" s="19">
        <f t="shared" si="0"/>
        <v>3776283504.2080002</v>
      </c>
      <c r="G16" s="19">
        <f t="shared" si="0"/>
        <v>933936899.57999992</v>
      </c>
      <c r="H16" s="19">
        <f t="shared" si="0"/>
        <v>2808581602.9959998</v>
      </c>
      <c r="I16" s="19">
        <f t="shared" si="0"/>
        <v>3953862060.2639999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>+P17+P35</f>
        <v>181191096428.85001</v>
      </c>
      <c r="Q16" s="46"/>
    </row>
    <row r="17" spans="3:16" s="8" customFormat="1" ht="15" x14ac:dyDescent="0.25">
      <c r="C17" s="20" t="s">
        <v>18</v>
      </c>
      <c r="D17" s="21">
        <f>D19+D28+D32+D33</f>
        <v>880928969.32700002</v>
      </c>
      <c r="E17" s="21">
        <f t="shared" ref="E17:O17" si="1">E19+E28+E32+E33</f>
        <v>152738500</v>
      </c>
      <c r="F17" s="21">
        <f t="shared" si="1"/>
        <v>3018748262.4160004</v>
      </c>
      <c r="G17" s="21">
        <f t="shared" si="1"/>
        <v>933936899.57999992</v>
      </c>
      <c r="H17" s="21">
        <f t="shared" si="1"/>
        <v>2808581602.9959998</v>
      </c>
      <c r="I17" s="21">
        <f t="shared" si="1"/>
        <v>2987498896.7339997</v>
      </c>
      <c r="J17" s="21">
        <f t="shared" si="1"/>
        <v>0</v>
      </c>
      <c r="K17" s="21">
        <f t="shared" si="1"/>
        <v>0</v>
      </c>
      <c r="L17" s="21">
        <f t="shared" si="1"/>
        <v>0</v>
      </c>
      <c r="M17" s="21">
        <f t="shared" si="1"/>
        <v>0</v>
      </c>
      <c r="N17" s="21">
        <f t="shared" si="1"/>
        <v>0</v>
      </c>
      <c r="O17" s="21">
        <f t="shared" si="1"/>
        <v>0</v>
      </c>
      <c r="P17" s="21">
        <f t="shared" ref="P17" si="2">+P19+P28+P32+P33</f>
        <v>10782433131.052999</v>
      </c>
    </row>
    <row r="18" spans="3:16" s="8" customFormat="1" x14ac:dyDescent="0.2">
      <c r="C18" s="22" t="s">
        <v>19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f t="shared" ref="P18:P51" si="3">SUM(D18:O18)</f>
        <v>0</v>
      </c>
    </row>
    <row r="19" spans="3:16" s="8" customFormat="1" ht="15" x14ac:dyDescent="0.25">
      <c r="C19" s="24" t="s">
        <v>20</v>
      </c>
      <c r="D19" s="25">
        <f>SUM(D20:D26)</f>
        <v>751658400</v>
      </c>
      <c r="E19" s="25">
        <f t="shared" ref="E19:P19" si="4">SUM(E20:E26)</f>
        <v>152738500</v>
      </c>
      <c r="F19" s="25">
        <f t="shared" si="4"/>
        <v>3018748262.4160004</v>
      </c>
      <c r="G19" s="25">
        <f t="shared" si="4"/>
        <v>933936899.57999992</v>
      </c>
      <c r="H19" s="25">
        <f t="shared" si="4"/>
        <v>2233689456.8429999</v>
      </c>
      <c r="I19" s="25">
        <f t="shared" si="4"/>
        <v>2872888262.4499998</v>
      </c>
      <c r="J19" s="25">
        <f t="shared" si="4"/>
        <v>0</v>
      </c>
      <c r="K19" s="25">
        <f t="shared" si="4"/>
        <v>0</v>
      </c>
      <c r="L19" s="25">
        <f t="shared" si="4"/>
        <v>0</v>
      </c>
      <c r="M19" s="25">
        <f t="shared" si="4"/>
        <v>0</v>
      </c>
      <c r="N19" s="25">
        <f t="shared" si="4"/>
        <v>0</v>
      </c>
      <c r="O19" s="25">
        <f t="shared" si="4"/>
        <v>0</v>
      </c>
      <c r="P19" s="25">
        <f t="shared" si="4"/>
        <v>9963659781.2889996</v>
      </c>
    </row>
    <row r="20" spans="3:16" s="8" customFormat="1" ht="15" x14ac:dyDescent="0.25">
      <c r="C20" s="26" t="s">
        <v>21</v>
      </c>
      <c r="D20" s="25">
        <v>0</v>
      </c>
      <c r="E20" s="27">
        <v>0</v>
      </c>
      <c r="F20" s="25">
        <v>0</v>
      </c>
      <c r="G20" s="27">
        <v>0</v>
      </c>
      <c r="H20" s="25">
        <v>0</v>
      </c>
      <c r="I20" s="27">
        <v>0</v>
      </c>
      <c r="J20" s="27">
        <v>0</v>
      </c>
      <c r="K20" s="27">
        <v>0</v>
      </c>
      <c r="L20" s="27">
        <v>0</v>
      </c>
      <c r="M20" s="28">
        <v>0</v>
      </c>
      <c r="N20" s="28">
        <v>0</v>
      </c>
      <c r="O20" s="27">
        <v>0</v>
      </c>
      <c r="P20" s="27">
        <f t="shared" si="3"/>
        <v>0</v>
      </c>
    </row>
    <row r="21" spans="3:16" s="8" customFormat="1" x14ac:dyDescent="0.2">
      <c r="C21" s="26" t="s">
        <v>22</v>
      </c>
      <c r="D21" s="27">
        <v>751658400</v>
      </c>
      <c r="E21" s="27">
        <v>152738500</v>
      </c>
      <c r="F21" s="27">
        <v>2915958924.9710002</v>
      </c>
      <c r="G21" s="27">
        <v>638752104.88</v>
      </c>
      <c r="H21" s="27">
        <v>1351339613.2249999</v>
      </c>
      <c r="I21" s="27">
        <v>754861700</v>
      </c>
      <c r="J21" s="27">
        <v>0</v>
      </c>
      <c r="K21" s="27">
        <v>0</v>
      </c>
      <c r="L21" s="27">
        <v>0</v>
      </c>
      <c r="M21" s="29">
        <v>0</v>
      </c>
      <c r="N21" s="27">
        <v>0</v>
      </c>
      <c r="O21" s="27">
        <v>0</v>
      </c>
      <c r="P21" s="27">
        <f t="shared" si="3"/>
        <v>6565309243.0760002</v>
      </c>
    </row>
    <row r="22" spans="3:16" s="8" customFormat="1" x14ac:dyDescent="0.2">
      <c r="C22" s="26" t="s">
        <v>23</v>
      </c>
      <c r="D22" s="27">
        <v>0</v>
      </c>
      <c r="E22" s="27">
        <v>0</v>
      </c>
      <c r="F22" s="27">
        <v>102789337.44500001</v>
      </c>
      <c r="G22" s="27">
        <v>280046344.69999999</v>
      </c>
      <c r="H22" s="27">
        <v>89963523.617999986</v>
      </c>
      <c r="I22" s="27">
        <v>2118026562.4499998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f>SUM(D22:O22)</f>
        <v>2590825768.2129998</v>
      </c>
    </row>
    <row r="23" spans="3:16" s="8" customFormat="1" ht="15" x14ac:dyDescent="0.25">
      <c r="C23" s="26" t="s">
        <v>24</v>
      </c>
      <c r="D23" s="27">
        <v>0</v>
      </c>
      <c r="E23" s="27">
        <v>0</v>
      </c>
      <c r="F23" s="27">
        <v>0</v>
      </c>
      <c r="G23" s="27">
        <v>0</v>
      </c>
      <c r="H23" s="27">
        <v>375502720</v>
      </c>
      <c r="I23" s="27">
        <v>0</v>
      </c>
      <c r="J23" s="27">
        <v>0</v>
      </c>
      <c r="K23" s="25">
        <v>0</v>
      </c>
      <c r="L23" s="25">
        <v>0</v>
      </c>
      <c r="M23" s="25">
        <v>0</v>
      </c>
      <c r="N23" s="25">
        <v>0</v>
      </c>
      <c r="O23" s="27">
        <v>0</v>
      </c>
      <c r="P23" s="27">
        <f t="shared" si="3"/>
        <v>375502720</v>
      </c>
    </row>
    <row r="24" spans="3:16" s="8" customFormat="1" ht="15" x14ac:dyDescent="0.25">
      <c r="C24" s="26" t="s">
        <v>25</v>
      </c>
      <c r="D24" s="25">
        <v>0</v>
      </c>
      <c r="E24" s="25">
        <v>0</v>
      </c>
      <c r="F24" s="25">
        <v>0</v>
      </c>
      <c r="G24" s="25">
        <v>0</v>
      </c>
      <c r="H24" s="27">
        <v>416883600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7">
        <f t="shared" si="3"/>
        <v>416883600</v>
      </c>
    </row>
    <row r="25" spans="3:16" ht="15" x14ac:dyDescent="0.25">
      <c r="C25" s="31" t="s">
        <v>26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3">
        <f t="shared" si="3"/>
        <v>0</v>
      </c>
    </row>
    <row r="26" spans="3:16" s="8" customFormat="1" x14ac:dyDescent="0.2">
      <c r="C26" s="26" t="s">
        <v>27</v>
      </c>
      <c r="D26" s="27">
        <v>0</v>
      </c>
      <c r="E26" s="27">
        <v>0</v>
      </c>
      <c r="F26" s="27">
        <v>0</v>
      </c>
      <c r="G26" s="27">
        <v>15138450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f t="shared" si="3"/>
        <v>15138450</v>
      </c>
    </row>
    <row r="27" spans="3:16" s="8" customFormat="1" ht="15" x14ac:dyDescent="0.25">
      <c r="C27" s="2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7">
        <f t="shared" si="3"/>
        <v>0</v>
      </c>
    </row>
    <row r="28" spans="3:16" s="8" customFormat="1" ht="15" x14ac:dyDescent="0.25">
      <c r="C28" s="24" t="s">
        <v>28</v>
      </c>
      <c r="D28" s="25">
        <f>SUM(D29:D30)</f>
        <v>129270569.32699999</v>
      </c>
      <c r="E28" s="25">
        <f t="shared" ref="E28:O28" si="5">SUM(E29:E30)</f>
        <v>0</v>
      </c>
      <c r="F28" s="25">
        <f t="shared" si="5"/>
        <v>0</v>
      </c>
      <c r="G28" s="25">
        <f t="shared" si="5"/>
        <v>0</v>
      </c>
      <c r="H28" s="25">
        <f t="shared" si="5"/>
        <v>574892146.153</v>
      </c>
      <c r="I28" s="25">
        <f t="shared" si="5"/>
        <v>114610634.28400001</v>
      </c>
      <c r="J28" s="25">
        <f t="shared" si="5"/>
        <v>0</v>
      </c>
      <c r="K28" s="25">
        <f t="shared" si="5"/>
        <v>0</v>
      </c>
      <c r="L28" s="25">
        <f t="shared" si="5"/>
        <v>0</v>
      </c>
      <c r="M28" s="25">
        <f t="shared" si="5"/>
        <v>0</v>
      </c>
      <c r="N28" s="25">
        <f t="shared" si="5"/>
        <v>0</v>
      </c>
      <c r="O28" s="25">
        <f t="shared" si="5"/>
        <v>0</v>
      </c>
      <c r="P28" s="25">
        <f t="shared" ref="P28" si="6">+P29+P30</f>
        <v>818773349.76400006</v>
      </c>
    </row>
    <row r="29" spans="3:16" s="8" customFormat="1" x14ac:dyDescent="0.2">
      <c r="C29" s="26" t="s">
        <v>29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f>SUM(D29:O29)</f>
        <v>0</v>
      </c>
    </row>
    <row r="30" spans="3:16" s="8" customFormat="1" ht="15" x14ac:dyDescent="0.25">
      <c r="C30" s="26" t="s">
        <v>30</v>
      </c>
      <c r="D30" s="27">
        <v>129270569.32699999</v>
      </c>
      <c r="E30" s="27">
        <v>0</v>
      </c>
      <c r="F30" s="27">
        <v>0</v>
      </c>
      <c r="G30" s="27">
        <v>0</v>
      </c>
      <c r="H30" s="27">
        <v>574892146.153</v>
      </c>
      <c r="I30" s="27">
        <v>114610634.28400001</v>
      </c>
      <c r="J30" s="27">
        <v>0</v>
      </c>
      <c r="K30" s="27">
        <v>0</v>
      </c>
      <c r="L30" s="25">
        <v>0</v>
      </c>
      <c r="M30" s="25">
        <v>0</v>
      </c>
      <c r="N30" s="25">
        <v>0</v>
      </c>
      <c r="O30" s="25">
        <v>0</v>
      </c>
      <c r="P30" s="27">
        <f>SUM(D30:O30)</f>
        <v>818773349.76400006</v>
      </c>
    </row>
    <row r="31" spans="3:16" s="8" customFormat="1" ht="15" x14ac:dyDescent="0.25">
      <c r="C31" s="2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3:16" s="8" customFormat="1" ht="15" x14ac:dyDescent="0.25">
      <c r="C32" s="24" t="s">
        <v>31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f>SUM(D32:O32)</f>
        <v>0</v>
      </c>
    </row>
    <row r="33" spans="3:16" s="8" customFormat="1" ht="15" x14ac:dyDescent="0.25">
      <c r="C33" s="24" t="s">
        <v>32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7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f>SUM(D33:O33)</f>
        <v>0</v>
      </c>
    </row>
    <row r="34" spans="3:16" s="8" customFormat="1" ht="15" x14ac:dyDescent="0.25">
      <c r="C34" s="3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3:16" s="8" customFormat="1" ht="15" x14ac:dyDescent="0.25">
      <c r="C35" s="36" t="s">
        <v>33</v>
      </c>
      <c r="D35" s="37">
        <f>+D37+D46+D50+D51</f>
        <v>36339892.475000001</v>
      </c>
      <c r="E35" s="37">
        <f t="shared" ref="E35:P35" si="7">+E37+E46+E50+E51</f>
        <v>168648425000</v>
      </c>
      <c r="F35" s="37">
        <f t="shared" si="7"/>
        <v>757535241.79200006</v>
      </c>
      <c r="G35" s="37">
        <f t="shared" si="7"/>
        <v>0</v>
      </c>
      <c r="H35" s="37">
        <f>+H37+H46+H50+H51</f>
        <v>0</v>
      </c>
      <c r="I35" s="37">
        <f t="shared" si="7"/>
        <v>966363163.52999997</v>
      </c>
      <c r="J35" s="37">
        <f t="shared" si="7"/>
        <v>0</v>
      </c>
      <c r="K35" s="37">
        <f t="shared" si="7"/>
        <v>0</v>
      </c>
      <c r="L35" s="37">
        <f t="shared" si="7"/>
        <v>0</v>
      </c>
      <c r="M35" s="37">
        <f t="shared" si="7"/>
        <v>0</v>
      </c>
      <c r="N35" s="37">
        <f t="shared" si="7"/>
        <v>0</v>
      </c>
      <c r="O35" s="37">
        <f t="shared" si="7"/>
        <v>0</v>
      </c>
      <c r="P35" s="37">
        <f t="shared" si="7"/>
        <v>170408663297.797</v>
      </c>
    </row>
    <row r="36" spans="3:16" s="8" customFormat="1" x14ac:dyDescent="0.2">
      <c r="C36" s="38" t="s">
        <v>34</v>
      </c>
      <c r="D36" s="39">
        <v>36339892.475000001</v>
      </c>
      <c r="E36" s="39">
        <v>139134950.63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f t="shared" si="3"/>
        <v>175474843.10499999</v>
      </c>
    </row>
    <row r="37" spans="3:16" s="8" customFormat="1" ht="15" x14ac:dyDescent="0.25">
      <c r="C37" s="24" t="str">
        <f>C19</f>
        <v>Organismos Multilaterales</v>
      </c>
      <c r="D37" s="25">
        <f>SUM(D38:D44)</f>
        <v>36339892.475000001</v>
      </c>
      <c r="E37" s="25">
        <f t="shared" ref="E37:O37" si="8">SUM(E38:E44)</f>
        <v>0</v>
      </c>
      <c r="F37" s="25">
        <f t="shared" si="8"/>
        <v>757535241.79200006</v>
      </c>
      <c r="G37" s="25">
        <f t="shared" si="8"/>
        <v>0</v>
      </c>
      <c r="H37" s="25">
        <f t="shared" si="8"/>
        <v>0</v>
      </c>
      <c r="I37" s="25">
        <f t="shared" si="8"/>
        <v>966363163.52999997</v>
      </c>
      <c r="J37" s="25">
        <f t="shared" si="8"/>
        <v>0</v>
      </c>
      <c r="K37" s="25">
        <f t="shared" si="8"/>
        <v>0</v>
      </c>
      <c r="L37" s="25">
        <f t="shared" si="8"/>
        <v>0</v>
      </c>
      <c r="M37" s="25">
        <f t="shared" si="8"/>
        <v>0</v>
      </c>
      <c r="N37" s="25">
        <f t="shared" si="8"/>
        <v>0</v>
      </c>
      <c r="O37" s="25">
        <f t="shared" si="8"/>
        <v>0</v>
      </c>
      <c r="P37" s="25">
        <f>SUM(P38:P44)</f>
        <v>1760238297.7969999</v>
      </c>
    </row>
    <row r="38" spans="3:16" s="8" customFormat="1" x14ac:dyDescent="0.2">
      <c r="C38" s="26" t="s">
        <v>21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f>SUM(D38:O38)</f>
        <v>0</v>
      </c>
    </row>
    <row r="39" spans="3:16" s="8" customFormat="1" x14ac:dyDescent="0.2">
      <c r="C39" s="26" t="s">
        <v>22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f t="shared" ref="P39:P44" si="9">SUM(D39:O39)</f>
        <v>0</v>
      </c>
    </row>
    <row r="40" spans="3:16" s="8" customFormat="1" x14ac:dyDescent="0.2">
      <c r="C40" s="26" t="s">
        <v>23</v>
      </c>
      <c r="D40" s="27">
        <v>36339892.475000001</v>
      </c>
      <c r="E40" s="27">
        <v>0</v>
      </c>
      <c r="F40" s="27">
        <v>757535241.79200006</v>
      </c>
      <c r="G40" s="27">
        <v>0</v>
      </c>
      <c r="H40" s="27">
        <v>0</v>
      </c>
      <c r="I40" s="27">
        <v>966363163.52999997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f t="shared" si="9"/>
        <v>1760238297.7969999</v>
      </c>
    </row>
    <row r="41" spans="3:16" s="8" customFormat="1" x14ac:dyDescent="0.2">
      <c r="C41" s="26" t="s">
        <v>24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f t="shared" si="9"/>
        <v>0</v>
      </c>
    </row>
    <row r="42" spans="3:16" s="8" customFormat="1" x14ac:dyDescent="0.2">
      <c r="C42" s="26" t="s">
        <v>25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f t="shared" si="9"/>
        <v>0</v>
      </c>
    </row>
    <row r="43" spans="3:16" s="8" customFormat="1" x14ac:dyDescent="0.2">
      <c r="C43" s="26" t="s">
        <v>26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f t="shared" si="9"/>
        <v>0</v>
      </c>
    </row>
    <row r="44" spans="3:16" s="8" customFormat="1" x14ac:dyDescent="0.2">
      <c r="C44" s="26" t="s">
        <v>27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8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f t="shared" si="9"/>
        <v>0</v>
      </c>
    </row>
    <row r="45" spans="3:16" s="8" customFormat="1" x14ac:dyDescent="0.2"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3:16" s="8" customFormat="1" ht="15" x14ac:dyDescent="0.25">
      <c r="C46" s="24" t="str">
        <f>C28</f>
        <v>Organismos Bilaterales</v>
      </c>
      <c r="D46" s="25">
        <f>SUM(D47:D48)</f>
        <v>0</v>
      </c>
      <c r="E46" s="25">
        <f t="shared" ref="E46:O46" si="10">SUM(E47:E48)</f>
        <v>0</v>
      </c>
      <c r="F46" s="25">
        <f t="shared" si="10"/>
        <v>0</v>
      </c>
      <c r="G46" s="25">
        <f t="shared" si="10"/>
        <v>0</v>
      </c>
      <c r="H46" s="25">
        <f t="shared" si="10"/>
        <v>0</v>
      </c>
      <c r="I46" s="25">
        <f t="shared" si="10"/>
        <v>0</v>
      </c>
      <c r="J46" s="25">
        <f t="shared" si="10"/>
        <v>0</v>
      </c>
      <c r="K46" s="25">
        <f t="shared" si="10"/>
        <v>0</v>
      </c>
      <c r="L46" s="25">
        <f t="shared" si="10"/>
        <v>0</v>
      </c>
      <c r="M46" s="25">
        <f t="shared" si="10"/>
        <v>0</v>
      </c>
      <c r="N46" s="25">
        <f t="shared" si="10"/>
        <v>0</v>
      </c>
      <c r="O46" s="25">
        <f t="shared" si="10"/>
        <v>0</v>
      </c>
      <c r="P46" s="25">
        <f t="shared" ref="P46" si="11">+P47+P48</f>
        <v>0</v>
      </c>
    </row>
    <row r="47" spans="3:16" s="8" customFormat="1" x14ac:dyDescent="0.2">
      <c r="C47" s="26" t="s">
        <v>29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f>SUM(D47:O47)</f>
        <v>0</v>
      </c>
    </row>
    <row r="48" spans="3:16" s="8" customFormat="1" x14ac:dyDescent="0.2">
      <c r="C48" s="26" t="s">
        <v>30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f t="shared" si="3"/>
        <v>0</v>
      </c>
    </row>
    <row r="49" spans="3:16" s="8" customFormat="1" ht="15" x14ac:dyDescent="0.25"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5">
        <f>SUM(D49:O49)</f>
        <v>0</v>
      </c>
    </row>
    <row r="50" spans="3:16" s="8" customFormat="1" ht="15" x14ac:dyDescent="0.25">
      <c r="C50" s="24" t="str">
        <f>C32</f>
        <v>Banca Comercial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5">
        <f>SUM(D50:O50)</f>
        <v>0</v>
      </c>
    </row>
    <row r="51" spans="3:16" s="8" customFormat="1" ht="15" x14ac:dyDescent="0.25">
      <c r="C51" s="24" t="str">
        <f>C33</f>
        <v>Bonos Globales</v>
      </c>
      <c r="D51" s="27">
        <v>0</v>
      </c>
      <c r="E51" s="27">
        <v>168648425000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5">
        <f t="shared" si="3"/>
        <v>168648425000</v>
      </c>
    </row>
    <row r="52" spans="3:16" s="8" customFormat="1" ht="3.75" customHeight="1" thickBot="1" x14ac:dyDescent="0.25">
      <c r="C52" s="40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</row>
    <row r="53" spans="3:16" s="8" customFormat="1" ht="3.75" customHeight="1" thickTop="1" x14ac:dyDescent="0.2"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3:16" s="8" customFormat="1" ht="3.75" customHeight="1" x14ac:dyDescent="0.2"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3:16" s="8" customFormat="1" ht="15.75" customHeight="1" x14ac:dyDescent="0.2">
      <c r="C55" s="44" t="s">
        <v>35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3:16" s="8" customFormat="1" ht="15.75" customHeight="1" x14ac:dyDescent="0.2">
      <c r="C56" s="63" t="s">
        <v>36</v>
      </c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3:16" s="8" customFormat="1" ht="15" customHeight="1" x14ac:dyDescent="0.2">
      <c r="C57" s="63" t="s">
        <v>37</v>
      </c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3:16" ht="15" customHeight="1" x14ac:dyDescent="0.2"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3:16" x14ac:dyDescent="0.2"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</sheetData>
  <mergeCells count="7">
    <mergeCell ref="C57:P57"/>
    <mergeCell ref="C8:P8"/>
    <mergeCell ref="C9:P9"/>
    <mergeCell ref="C10:P10"/>
    <mergeCell ref="C12:P12"/>
    <mergeCell ref="C13:P13"/>
    <mergeCell ref="C56:P56"/>
  </mergeCells>
  <printOptions horizontalCentered="1"/>
  <pageMargins left="0.23" right="0.2" top="0.27" bottom="0.33" header="0.3" footer="0.3"/>
  <pageSetup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5E11-6521-43A4-BD1F-90837EFEA425}">
  <sheetPr>
    <pageSetUpPr fitToPage="1"/>
  </sheetPr>
  <dimension ref="A6:AD58"/>
  <sheetViews>
    <sheetView showGridLines="0" topLeftCell="B1" zoomScale="84" zoomScaleNormal="84" workbookViewId="0">
      <selection activeCell="C4" sqref="C4"/>
    </sheetView>
  </sheetViews>
  <sheetFormatPr defaultColWidth="9.140625" defaultRowHeight="14.25" x14ac:dyDescent="0.2"/>
  <cols>
    <col min="1" max="1" width="10.140625" style="8" hidden="1" customWidth="1"/>
    <col min="2" max="2" width="3" style="30" customWidth="1"/>
    <col min="3" max="3" width="51.85546875" style="34" customWidth="1"/>
    <col min="4" max="4" width="13" style="8" bestFit="1" customWidth="1"/>
    <col min="5" max="5" width="16.140625" style="8" bestFit="1" customWidth="1"/>
    <col min="6" max="9" width="13" style="8" bestFit="1" customWidth="1"/>
    <col min="10" max="10" width="8.140625" style="8" customWidth="1"/>
    <col min="11" max="15" width="12.7109375" style="8" customWidth="1"/>
    <col min="16" max="16" width="16.140625" style="8" bestFit="1" customWidth="1"/>
    <col min="17" max="17" width="12.85546875" style="34" bestFit="1" customWidth="1"/>
    <col min="18" max="18" width="15.140625" style="34" bestFit="1" customWidth="1"/>
    <col min="19" max="19" width="16.5703125" style="34" bestFit="1" customWidth="1"/>
    <col min="20" max="24" width="9.140625" style="34"/>
    <col min="25" max="25" width="12.42578125" style="34" bestFit="1" customWidth="1"/>
    <col min="26" max="28" width="9.140625" style="34"/>
    <col min="29" max="29" width="12.7109375" style="34" bestFit="1" customWidth="1"/>
    <col min="30" max="30" width="12.42578125" style="34" bestFit="1" customWidth="1"/>
    <col min="31" max="16384" width="9.140625" style="34"/>
  </cols>
  <sheetData>
    <row r="6" spans="2:30" s="8" customFormat="1" x14ac:dyDescent="0.2">
      <c r="B6" s="7"/>
    </row>
    <row r="7" spans="2:30" s="8" customFormat="1" x14ac:dyDescent="0.2">
      <c r="B7" s="7"/>
    </row>
    <row r="8" spans="2:30" s="8" customFormat="1" ht="15" x14ac:dyDescent="0.25">
      <c r="B8" s="7"/>
      <c r="C8" s="64" t="s">
        <v>0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2:30" s="10" customFormat="1" ht="15" x14ac:dyDescent="0.25">
      <c r="B9" s="9"/>
      <c r="C9" s="64" t="s">
        <v>43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2:30" s="10" customFormat="1" ht="15" x14ac:dyDescent="0.25">
      <c r="B10" s="9"/>
      <c r="C10" s="64" t="s">
        <v>1</v>
      </c>
      <c r="D10" s="64"/>
      <c r="E10" s="64"/>
      <c r="F10" s="64" t="s">
        <v>1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</row>
    <row r="11" spans="2:30" s="10" customFormat="1" ht="3" customHeight="1" x14ac:dyDescent="0.2">
      <c r="B11" s="9"/>
      <c r="C11" s="47"/>
      <c r="D11" s="48"/>
    </row>
    <row r="12" spans="2:30" s="10" customFormat="1" ht="15" x14ac:dyDescent="0.25">
      <c r="B12" s="1"/>
      <c r="C12" s="64" t="s">
        <v>2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2:30" s="49" customFormat="1" ht="12.75" x14ac:dyDescent="0.2">
      <c r="B13" s="2"/>
      <c r="C13" s="65" t="s">
        <v>38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</row>
    <row r="14" spans="2:30" s="51" customFormat="1" ht="9.75" customHeight="1" x14ac:dyDescent="0.2">
      <c r="B14" s="50"/>
      <c r="D14" s="52">
        <v>2</v>
      </c>
      <c r="E14" s="9">
        <v>3</v>
      </c>
      <c r="F14" s="9">
        <v>4</v>
      </c>
      <c r="G14" s="9">
        <v>6</v>
      </c>
      <c r="H14" s="9">
        <v>7</v>
      </c>
      <c r="I14" s="9">
        <v>8</v>
      </c>
      <c r="J14" s="9">
        <v>10</v>
      </c>
      <c r="K14" s="9">
        <v>11</v>
      </c>
      <c r="L14" s="9">
        <v>12</v>
      </c>
      <c r="M14" s="9">
        <v>14</v>
      </c>
      <c r="N14" s="9">
        <v>15</v>
      </c>
      <c r="O14" s="9">
        <v>16</v>
      </c>
      <c r="P14" s="9"/>
    </row>
    <row r="15" spans="2:30" s="54" customFormat="1" ht="20.25" customHeight="1" x14ac:dyDescent="0.2">
      <c r="B15" s="30"/>
      <c r="C15" s="53" t="s">
        <v>4</v>
      </c>
      <c r="D15" s="15" t="s">
        <v>5</v>
      </c>
      <c r="E15" s="15" t="s">
        <v>6</v>
      </c>
      <c r="F15" s="15" t="s">
        <v>7</v>
      </c>
      <c r="G15" s="15" t="s">
        <v>8</v>
      </c>
      <c r="H15" s="15" t="s">
        <v>9</v>
      </c>
      <c r="I15" s="15" t="s">
        <v>10</v>
      </c>
      <c r="J15" s="15" t="s">
        <v>39</v>
      </c>
      <c r="K15" s="15" t="s">
        <v>12</v>
      </c>
      <c r="L15" s="15" t="s">
        <v>13</v>
      </c>
      <c r="M15" s="15" t="s">
        <v>14</v>
      </c>
      <c r="N15" s="15" t="s">
        <v>40</v>
      </c>
      <c r="O15" s="15" t="s">
        <v>16</v>
      </c>
      <c r="P15" s="16" t="s">
        <v>17</v>
      </c>
    </row>
    <row r="16" spans="2:30" s="57" customFormat="1" ht="15" x14ac:dyDescent="0.25">
      <c r="B16" s="7"/>
      <c r="C16" s="18" t="s">
        <v>17</v>
      </c>
      <c r="D16" s="19">
        <f>D17+D35</f>
        <v>14611491.836999999</v>
      </c>
      <c r="E16" s="19">
        <f t="shared" ref="E16:O16" si="0">E17+E35</f>
        <v>2752500000</v>
      </c>
      <c r="F16" s="19">
        <f t="shared" si="0"/>
        <v>63393465.759999998</v>
      </c>
      <c r="G16" s="19">
        <f t="shared" si="0"/>
        <v>15773522.01</v>
      </c>
      <c r="H16" s="19">
        <f t="shared" si="0"/>
        <v>47574489.394000001</v>
      </c>
      <c r="I16" s="19">
        <f t="shared" si="0"/>
        <v>67765021.871999994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ref="P16" si="1">+P17+P35</f>
        <v>2961617990.8729997</v>
      </c>
      <c r="Q16" s="55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</row>
    <row r="17" spans="2:30" s="58" customFormat="1" ht="15" x14ac:dyDescent="0.25">
      <c r="B17" s="7"/>
      <c r="C17" s="20" t="s">
        <v>18</v>
      </c>
      <c r="D17" s="21">
        <f>D19+D28+D32+D33</f>
        <v>14039366.836999999</v>
      </c>
      <c r="E17" s="21">
        <f t="shared" ref="E17:O17" si="2">E19+E28+E32+E33</f>
        <v>2500000</v>
      </c>
      <c r="F17" s="21">
        <f t="shared" si="2"/>
        <v>50832525.369999997</v>
      </c>
      <c r="G17" s="21">
        <f t="shared" si="2"/>
        <v>15773522.01</v>
      </c>
      <c r="H17" s="21">
        <f t="shared" si="2"/>
        <v>47574489.394000001</v>
      </c>
      <c r="I17" s="21">
        <f t="shared" si="2"/>
        <v>51314159.061999999</v>
      </c>
      <c r="J17" s="21">
        <f t="shared" si="2"/>
        <v>0</v>
      </c>
      <c r="K17" s="21">
        <f t="shared" si="2"/>
        <v>0</v>
      </c>
      <c r="L17" s="21">
        <f t="shared" si="2"/>
        <v>0</v>
      </c>
      <c r="M17" s="21">
        <f t="shared" si="2"/>
        <v>0</v>
      </c>
      <c r="N17" s="21">
        <f t="shared" si="2"/>
        <v>0</v>
      </c>
      <c r="O17" s="21">
        <f t="shared" si="2"/>
        <v>0</v>
      </c>
      <c r="P17" s="21">
        <f t="shared" ref="P17" si="3">+P19+P28+P32+P33</f>
        <v>182034062.67299998</v>
      </c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2:30" s="58" customFormat="1" x14ac:dyDescent="0.2">
      <c r="B18" s="7"/>
      <c r="C18" s="22" t="s">
        <v>19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f t="shared" ref="P18:P52" si="4">SUM(D18:O18)</f>
        <v>0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2:30" s="58" customFormat="1" ht="15" x14ac:dyDescent="0.25">
      <c r="B19" s="7"/>
      <c r="C19" s="24" t="s">
        <v>20</v>
      </c>
      <c r="D19" s="25">
        <f>SUM(D20:D26)</f>
        <v>12000000</v>
      </c>
      <c r="E19" s="25">
        <f t="shared" ref="E19:O19" si="5">SUM(E20:E26)</f>
        <v>2500000</v>
      </c>
      <c r="F19" s="25">
        <f t="shared" si="5"/>
        <v>50832525.369999997</v>
      </c>
      <c r="G19" s="25">
        <f t="shared" si="5"/>
        <v>15773522.01</v>
      </c>
      <c r="H19" s="25">
        <f t="shared" si="5"/>
        <v>37887102.780000001</v>
      </c>
      <c r="I19" s="25">
        <f t="shared" si="5"/>
        <v>49380853.039999999</v>
      </c>
      <c r="J19" s="25">
        <f t="shared" si="5"/>
        <v>0</v>
      </c>
      <c r="K19" s="25">
        <f t="shared" si="5"/>
        <v>0</v>
      </c>
      <c r="L19" s="25">
        <f t="shared" si="5"/>
        <v>0</v>
      </c>
      <c r="M19" s="25">
        <f t="shared" si="5"/>
        <v>0</v>
      </c>
      <c r="N19" s="25">
        <f>SUM(N20:N26)</f>
        <v>0</v>
      </c>
      <c r="O19" s="25">
        <f t="shared" si="5"/>
        <v>0</v>
      </c>
      <c r="P19" s="25">
        <f>SUM(P20:P26)</f>
        <v>168374003.19999999</v>
      </c>
      <c r="Q19" s="59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2:30" s="58" customFormat="1" x14ac:dyDescent="0.2">
      <c r="B20" s="7"/>
      <c r="C20" s="26" t="s">
        <v>21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f>SUM(D20:O20)</f>
        <v>0</v>
      </c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2:30" s="58" customFormat="1" x14ac:dyDescent="0.2">
      <c r="B21" s="7"/>
      <c r="C21" s="26" t="s">
        <v>22</v>
      </c>
      <c r="D21" s="27">
        <v>12000000</v>
      </c>
      <c r="E21" s="27">
        <v>2500000</v>
      </c>
      <c r="F21" s="27">
        <v>49103331</v>
      </c>
      <c r="G21" s="27">
        <v>10812927.43</v>
      </c>
      <c r="H21" s="27">
        <v>22960941.759999998</v>
      </c>
      <c r="I21" s="27">
        <v>13000000</v>
      </c>
      <c r="J21" s="27">
        <v>0</v>
      </c>
      <c r="K21" s="29">
        <v>0</v>
      </c>
      <c r="L21" s="27">
        <v>0</v>
      </c>
      <c r="M21" s="27">
        <v>0</v>
      </c>
      <c r="N21" s="27">
        <v>0</v>
      </c>
      <c r="O21" s="27">
        <v>0</v>
      </c>
      <c r="P21" s="27">
        <f>SUM(D21:O21)</f>
        <v>110377200.19</v>
      </c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</row>
    <row r="22" spans="2:30" s="58" customFormat="1" x14ac:dyDescent="0.2">
      <c r="B22" s="7"/>
      <c r="C22" s="26" t="s">
        <v>23</v>
      </c>
      <c r="D22" s="27">
        <v>0</v>
      </c>
      <c r="E22" s="27">
        <v>0</v>
      </c>
      <c r="F22" s="27">
        <v>1729194.37</v>
      </c>
      <c r="G22" s="27">
        <v>4710594.58</v>
      </c>
      <c r="H22" s="27">
        <v>1526161.02</v>
      </c>
      <c r="I22" s="27">
        <v>36380853.039999999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f>SUM(D22:O22)</f>
        <v>44346803.009999998</v>
      </c>
      <c r="Q22" s="59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</row>
    <row r="23" spans="2:30" s="58" customFormat="1" x14ac:dyDescent="0.2">
      <c r="B23" s="7"/>
      <c r="C23" s="26" t="s">
        <v>24</v>
      </c>
      <c r="D23" s="27">
        <v>0</v>
      </c>
      <c r="E23" s="27">
        <v>0</v>
      </c>
      <c r="F23" s="27">
        <v>0</v>
      </c>
      <c r="G23" s="27">
        <v>0</v>
      </c>
      <c r="H23" s="27">
        <v>6400000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f t="shared" ref="P23:P26" si="6">SUM(D23:O23)</f>
        <v>6400000</v>
      </c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</row>
    <row r="24" spans="2:30" s="58" customFormat="1" x14ac:dyDescent="0.2">
      <c r="B24" s="7"/>
      <c r="C24" s="26" t="s">
        <v>25</v>
      </c>
      <c r="D24" s="27">
        <v>0</v>
      </c>
      <c r="E24" s="27">
        <v>0</v>
      </c>
      <c r="F24" s="27">
        <v>0</v>
      </c>
      <c r="G24" s="27">
        <v>0</v>
      </c>
      <c r="H24" s="27">
        <v>7000000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f t="shared" si="6"/>
        <v>7000000</v>
      </c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</row>
    <row r="25" spans="2:30" s="60" customFormat="1" x14ac:dyDescent="0.2">
      <c r="B25" s="30"/>
      <c r="C25" s="31" t="s">
        <v>26</v>
      </c>
      <c r="D25" s="27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f t="shared" si="6"/>
        <v>0</v>
      </c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spans="2:30" s="58" customFormat="1" x14ac:dyDescent="0.2">
      <c r="B26" s="7"/>
      <c r="C26" s="26" t="s">
        <v>27</v>
      </c>
      <c r="D26" s="27">
        <v>0</v>
      </c>
      <c r="E26" s="27">
        <v>0</v>
      </c>
      <c r="F26" s="27">
        <v>0</v>
      </c>
      <c r="G26" s="27">
        <v>250000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f t="shared" si="6"/>
        <v>250000</v>
      </c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</row>
    <row r="27" spans="2:30" s="58" customFormat="1" ht="9.75" customHeight="1" x14ac:dyDescent="0.25">
      <c r="B27" s="7"/>
      <c r="C27" s="2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7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</row>
    <row r="28" spans="2:30" s="58" customFormat="1" ht="15" x14ac:dyDescent="0.25">
      <c r="B28" s="7"/>
      <c r="C28" s="24" t="s">
        <v>28</v>
      </c>
      <c r="D28" s="25">
        <f>SUM(D29:D30)</f>
        <v>2039366.8370000001</v>
      </c>
      <c r="E28" s="25">
        <f t="shared" ref="E28:O28" si="7">SUM(E29:E30)</f>
        <v>0</v>
      </c>
      <c r="F28" s="25">
        <f t="shared" si="7"/>
        <v>0</v>
      </c>
      <c r="G28" s="25">
        <f t="shared" si="7"/>
        <v>0</v>
      </c>
      <c r="H28" s="25">
        <f t="shared" si="7"/>
        <v>9687386.6140000001</v>
      </c>
      <c r="I28" s="25">
        <f t="shared" si="7"/>
        <v>1933306.0220000001</v>
      </c>
      <c r="J28" s="25">
        <f t="shared" si="7"/>
        <v>0</v>
      </c>
      <c r="K28" s="25">
        <f t="shared" si="7"/>
        <v>0</v>
      </c>
      <c r="L28" s="25">
        <f t="shared" si="7"/>
        <v>0</v>
      </c>
      <c r="M28" s="25">
        <f t="shared" si="7"/>
        <v>0</v>
      </c>
      <c r="N28" s="25">
        <f t="shared" si="7"/>
        <v>0</v>
      </c>
      <c r="O28" s="25">
        <f t="shared" si="7"/>
        <v>0</v>
      </c>
      <c r="P28" s="25">
        <f>+P29+P30</f>
        <v>13660059.472999999</v>
      </c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</row>
    <row r="29" spans="2:30" s="58" customFormat="1" x14ac:dyDescent="0.2">
      <c r="B29" s="7"/>
      <c r="C29" s="26" t="s">
        <v>29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f>SUM(D29:O29)</f>
        <v>0</v>
      </c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</row>
    <row r="30" spans="2:30" s="58" customFormat="1" ht="15" x14ac:dyDescent="0.25">
      <c r="B30" s="7"/>
      <c r="C30" s="26" t="s">
        <v>30</v>
      </c>
      <c r="D30" s="27">
        <v>2039366.8370000001</v>
      </c>
      <c r="E30" s="25">
        <v>0</v>
      </c>
      <c r="F30" s="25">
        <v>0</v>
      </c>
      <c r="G30" s="25">
        <v>0</v>
      </c>
      <c r="H30" s="25">
        <v>9687386.6140000001</v>
      </c>
      <c r="I30" s="25">
        <v>1933306.0220000001</v>
      </c>
      <c r="J30" s="27">
        <v>0</v>
      </c>
      <c r="K30" s="27">
        <v>0</v>
      </c>
      <c r="L30" s="25">
        <v>0</v>
      </c>
      <c r="M30" s="25">
        <v>0</v>
      </c>
      <c r="N30" s="25">
        <v>0</v>
      </c>
      <c r="O30" s="25">
        <v>0</v>
      </c>
      <c r="P30" s="27">
        <f t="shared" si="4"/>
        <v>13660059.472999999</v>
      </c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2:30" s="58" customFormat="1" ht="6" customHeight="1" x14ac:dyDescent="0.25">
      <c r="B31" s="7"/>
      <c r="C31" s="2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7">
        <f t="shared" si="4"/>
        <v>0</v>
      </c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</row>
    <row r="32" spans="2:30" s="58" customFormat="1" ht="15" x14ac:dyDescent="0.25">
      <c r="B32" s="7"/>
      <c r="C32" s="24" t="s">
        <v>31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7">
        <f>SUM(D32:O32)</f>
        <v>0</v>
      </c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2:30" s="58" customFormat="1" ht="15" x14ac:dyDescent="0.25">
      <c r="B33" s="7"/>
      <c r="C33" s="24" t="s">
        <v>32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7">
        <f t="shared" si="4"/>
        <v>0</v>
      </c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spans="2:30" s="58" customFormat="1" ht="15" x14ac:dyDescent="0.25">
      <c r="B34" s="7"/>
      <c r="C34" s="3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7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</row>
    <row r="35" spans="2:30" s="58" customFormat="1" ht="15" x14ac:dyDescent="0.25">
      <c r="B35" s="7"/>
      <c r="C35" s="36" t="s">
        <v>33</v>
      </c>
      <c r="D35" s="37">
        <f>D37+D46+D50+D51</f>
        <v>572125</v>
      </c>
      <c r="E35" s="37">
        <f t="shared" ref="E35:O35" si="8">E37+E46+E50+E51</f>
        <v>2750000000</v>
      </c>
      <c r="F35" s="37">
        <f t="shared" si="8"/>
        <v>12560940.390000001</v>
      </c>
      <c r="G35" s="37">
        <f t="shared" si="8"/>
        <v>0</v>
      </c>
      <c r="H35" s="37">
        <f t="shared" si="8"/>
        <v>0</v>
      </c>
      <c r="I35" s="37">
        <f t="shared" si="8"/>
        <v>16450862.810000001</v>
      </c>
      <c r="J35" s="37">
        <f t="shared" si="8"/>
        <v>0</v>
      </c>
      <c r="K35" s="37">
        <f t="shared" si="8"/>
        <v>0</v>
      </c>
      <c r="L35" s="37">
        <f t="shared" si="8"/>
        <v>0</v>
      </c>
      <c r="M35" s="37">
        <f t="shared" si="8"/>
        <v>0</v>
      </c>
      <c r="N35" s="37">
        <f t="shared" si="8"/>
        <v>0</v>
      </c>
      <c r="O35" s="37">
        <f t="shared" si="8"/>
        <v>0</v>
      </c>
      <c r="P35" s="37">
        <f t="shared" ref="P35" si="9">+P37+P46+P50+P51</f>
        <v>2779583928.1999998</v>
      </c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</row>
    <row r="36" spans="2:30" s="58" customFormat="1" x14ac:dyDescent="0.2">
      <c r="B36" s="7"/>
      <c r="C36" s="38" t="s">
        <v>34</v>
      </c>
      <c r="D36" s="39">
        <v>572125</v>
      </c>
      <c r="E36" s="39">
        <v>2268750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f t="shared" si="4"/>
        <v>2840875</v>
      </c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</row>
    <row r="37" spans="2:30" s="58" customFormat="1" ht="15" x14ac:dyDescent="0.25">
      <c r="B37" s="7"/>
      <c r="C37" s="24" t="str">
        <f>C19</f>
        <v>Organismos Multilaterales</v>
      </c>
      <c r="D37" s="25">
        <f>SUM(D38:D44)</f>
        <v>572125</v>
      </c>
      <c r="E37" s="25">
        <f t="shared" ref="E37:O37" si="10">SUM(E38:E44)</f>
        <v>0</v>
      </c>
      <c r="F37" s="25">
        <f t="shared" si="10"/>
        <v>12560940.390000001</v>
      </c>
      <c r="G37" s="25">
        <f t="shared" si="10"/>
        <v>0</v>
      </c>
      <c r="H37" s="25">
        <f t="shared" si="10"/>
        <v>0</v>
      </c>
      <c r="I37" s="25">
        <f t="shared" si="10"/>
        <v>16450862.810000001</v>
      </c>
      <c r="J37" s="25">
        <f t="shared" si="10"/>
        <v>0</v>
      </c>
      <c r="K37" s="25">
        <f t="shared" si="10"/>
        <v>0</v>
      </c>
      <c r="L37" s="25">
        <f t="shared" si="10"/>
        <v>0</v>
      </c>
      <c r="M37" s="25">
        <f t="shared" si="10"/>
        <v>0</v>
      </c>
      <c r="N37" s="25">
        <f t="shared" si="10"/>
        <v>0</v>
      </c>
      <c r="O37" s="25">
        <f t="shared" si="10"/>
        <v>0</v>
      </c>
      <c r="P37" s="32">
        <f>SUM(P38:P44)</f>
        <v>29583928.200000003</v>
      </c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</row>
    <row r="38" spans="2:30" s="58" customFormat="1" ht="15" x14ac:dyDescent="0.25">
      <c r="B38" s="7"/>
      <c r="C38" s="26" t="s">
        <v>21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5">
        <f t="shared" si="4"/>
        <v>0</v>
      </c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</row>
    <row r="39" spans="2:30" s="58" customFormat="1" x14ac:dyDescent="0.2">
      <c r="B39" s="7"/>
      <c r="C39" s="26" t="s">
        <v>22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9">
        <v>0</v>
      </c>
      <c r="L39" s="27">
        <v>0</v>
      </c>
      <c r="M39" s="27">
        <v>0</v>
      </c>
      <c r="N39" s="27">
        <v>0</v>
      </c>
      <c r="O39" s="27">
        <v>0</v>
      </c>
      <c r="P39" s="27">
        <f t="shared" si="4"/>
        <v>0</v>
      </c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</row>
    <row r="40" spans="2:30" s="58" customFormat="1" x14ac:dyDescent="0.2">
      <c r="B40" s="7"/>
      <c r="C40" s="26" t="s">
        <v>23</v>
      </c>
      <c r="D40" s="27">
        <v>572125</v>
      </c>
      <c r="E40" s="27">
        <v>0</v>
      </c>
      <c r="F40" s="27">
        <v>12560940.390000001</v>
      </c>
      <c r="G40" s="27">
        <v>0</v>
      </c>
      <c r="H40" s="27">
        <v>0</v>
      </c>
      <c r="I40" s="27">
        <v>16450862.810000001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f t="shared" si="4"/>
        <v>29583928.200000003</v>
      </c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</row>
    <row r="41" spans="2:30" s="58" customFormat="1" x14ac:dyDescent="0.2">
      <c r="B41" s="7"/>
      <c r="C41" s="26" t="s">
        <v>24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f t="shared" si="4"/>
        <v>0</v>
      </c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</row>
    <row r="42" spans="2:30" s="58" customFormat="1" x14ac:dyDescent="0.2">
      <c r="B42" s="7"/>
      <c r="C42" s="26" t="s">
        <v>25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f t="shared" si="4"/>
        <v>0</v>
      </c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</row>
    <row r="43" spans="2:30" s="58" customFormat="1" x14ac:dyDescent="0.2">
      <c r="B43" s="7"/>
      <c r="C43" s="26" t="s">
        <v>26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f t="shared" si="4"/>
        <v>0</v>
      </c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</row>
    <row r="44" spans="2:30" s="58" customFormat="1" ht="15" x14ac:dyDescent="0.25">
      <c r="B44" s="7"/>
      <c r="C44" s="26" t="s">
        <v>27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5">
        <f t="shared" si="4"/>
        <v>0</v>
      </c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</row>
    <row r="45" spans="2:30" s="58" customFormat="1" ht="6" customHeight="1" x14ac:dyDescent="0.2">
      <c r="B45" s="7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</row>
    <row r="46" spans="2:30" s="58" customFormat="1" ht="15" x14ac:dyDescent="0.25">
      <c r="B46" s="7"/>
      <c r="C46" s="24" t="str">
        <f>C28</f>
        <v>Organismos Bilaterales</v>
      </c>
      <c r="D46" s="25">
        <f>SUM(D47:D48)</f>
        <v>0</v>
      </c>
      <c r="E46" s="25">
        <f t="shared" ref="E46:O46" si="11">SUM(E47:E48)</f>
        <v>0</v>
      </c>
      <c r="F46" s="25">
        <f t="shared" si="11"/>
        <v>0</v>
      </c>
      <c r="G46" s="25">
        <f t="shared" si="11"/>
        <v>0</v>
      </c>
      <c r="H46" s="25">
        <f t="shared" si="11"/>
        <v>0</v>
      </c>
      <c r="I46" s="25">
        <f t="shared" si="11"/>
        <v>0</v>
      </c>
      <c r="J46" s="25">
        <f t="shared" si="11"/>
        <v>0</v>
      </c>
      <c r="K46" s="25">
        <f t="shared" si="11"/>
        <v>0</v>
      </c>
      <c r="L46" s="25">
        <f t="shared" si="11"/>
        <v>0</v>
      </c>
      <c r="M46" s="25">
        <f t="shared" si="11"/>
        <v>0</v>
      </c>
      <c r="N46" s="25">
        <f t="shared" si="11"/>
        <v>0</v>
      </c>
      <c r="O46" s="25">
        <f t="shared" si="11"/>
        <v>0</v>
      </c>
      <c r="P46" s="25">
        <f t="shared" ref="P46" si="12">+P47+P48</f>
        <v>0</v>
      </c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</row>
    <row r="47" spans="2:30" s="58" customFormat="1" x14ac:dyDescent="0.2">
      <c r="B47" s="7"/>
      <c r="C47" s="26" t="s">
        <v>29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f t="shared" si="4"/>
        <v>0</v>
      </c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</row>
    <row r="48" spans="2:30" s="58" customFormat="1" x14ac:dyDescent="0.2">
      <c r="B48" s="7"/>
      <c r="C48" s="26" t="s">
        <v>30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f t="shared" si="4"/>
        <v>0</v>
      </c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</row>
    <row r="49" spans="2:30" s="58" customFormat="1" ht="6.75" customHeight="1" x14ac:dyDescent="0.25">
      <c r="B49" s="7"/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5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2:30" s="58" customFormat="1" ht="15" x14ac:dyDescent="0.25">
      <c r="B50" s="7"/>
      <c r="C50" s="24" t="str">
        <f>C32</f>
        <v>Banca Comercial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5">
        <f>SUM(D50:O50)</f>
        <v>0</v>
      </c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2:30" s="58" customFormat="1" ht="15" x14ac:dyDescent="0.25">
      <c r="B51" s="7" t="s">
        <v>41</v>
      </c>
      <c r="C51" s="24" t="str">
        <f>C33</f>
        <v>Bonos Globales</v>
      </c>
      <c r="D51" s="27">
        <v>0</v>
      </c>
      <c r="E51" s="27">
        <v>2750000000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5">
        <f t="shared" si="4"/>
        <v>2750000000</v>
      </c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2:30" s="58" customFormat="1" ht="3.75" customHeight="1" thickBot="1" x14ac:dyDescent="0.25">
      <c r="B52" s="7"/>
      <c r="C52" s="61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>
        <f t="shared" si="4"/>
        <v>0</v>
      </c>
    </row>
    <row r="53" spans="2:30" s="58" customFormat="1" ht="15" thickTop="1" x14ac:dyDescent="0.2">
      <c r="B53" s="7"/>
      <c r="C53" s="62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</row>
    <row r="54" spans="2:30" s="58" customFormat="1" x14ac:dyDescent="0.2">
      <c r="B54" s="7"/>
      <c r="C54" s="44" t="s">
        <v>35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6"/>
    </row>
    <row r="55" spans="2:30" s="8" customFormat="1" ht="15.75" customHeight="1" x14ac:dyDescent="0.2">
      <c r="B55" s="47"/>
      <c r="C55" s="63" t="s">
        <v>36</v>
      </c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</row>
    <row r="56" spans="2:30" s="8" customFormat="1" ht="15" customHeight="1" x14ac:dyDescent="0.2">
      <c r="B56" s="47"/>
      <c r="C56" s="63" t="s">
        <v>42</v>
      </c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2:30" s="8" customFormat="1" ht="15" customHeight="1" x14ac:dyDescent="0.2">
      <c r="B57" s="10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2:30" x14ac:dyDescent="0.2"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</sheetData>
  <mergeCells count="7">
    <mergeCell ref="C56:P56"/>
    <mergeCell ref="C8:P8"/>
    <mergeCell ref="C9:P9"/>
    <mergeCell ref="C10:P10"/>
    <mergeCell ref="C12:P12"/>
    <mergeCell ref="C13:P13"/>
    <mergeCell ref="C55:P55"/>
  </mergeCells>
  <printOptions horizontalCentered="1"/>
  <pageMargins left="0.23" right="0.2" top="0.27" bottom="0.33" header="0.3" footer="0.3"/>
  <pageSetup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 RD$</vt:lpstr>
      <vt:lpstr>En US$</vt:lpstr>
      <vt:lpstr>'En RD$'!Print_Area</vt:lpstr>
      <vt:lpstr>'En US$'!Print_Area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Enriquillo Manuel Duvergé García</dc:creator>
  <cp:lastModifiedBy>Pedro Manuel Joaquin Federico</cp:lastModifiedBy>
  <dcterms:created xsi:type="dcterms:W3CDTF">2026-07-20T19:39:45Z</dcterms:created>
  <dcterms:modified xsi:type="dcterms:W3CDTF">2026-07-28T13:38:11Z</dcterms:modified>
</cp:coreProperties>
</file>